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A_Fichiers\Ecrits\Ouvrages\Anafi Vuibert\7emeEd\MaRédaction\"/>
    </mc:Choice>
  </mc:AlternateContent>
  <xr:revisionPtr revIDLastSave="0" documentId="13_ncr:1_{B326F547-B3A9-46BE-ACE2-F2D0F13A1652}" xr6:coauthVersionLast="46" xr6:coauthVersionMax="46" xr10:uidLastSave="{00000000-0000-0000-0000-000000000000}"/>
  <bookViews>
    <workbookView xWindow="-120" yWindow="-120" windowWidth="19440" windowHeight="11640" xr2:uid="{00000000-000D-0000-FFFF-FFFF00000000}"/>
  </bookViews>
  <sheets>
    <sheet name="Taxis d'Ernie" sheetId="1" r:id="rId1"/>
    <sheet name="Renta Eco" sheetId="2" r:id="rId2"/>
    <sheet name="Renta Eco Elargie" sheetId="3" r:id="rId3"/>
    <sheet name="ROCE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4" l="1"/>
  <c r="B19" i="4"/>
  <c r="B20" i="4" s="1"/>
  <c r="B15" i="4"/>
  <c r="B16" i="4" s="1"/>
  <c r="B1" i="4" s="1"/>
  <c r="B10" i="4"/>
  <c r="B4" i="4"/>
  <c r="B10" i="3"/>
  <c r="B1" i="3"/>
  <c r="B7" i="3" s="1"/>
  <c r="B10" i="2"/>
  <c r="B4" i="2"/>
  <c r="B4" i="3" s="1"/>
  <c r="B2" i="2"/>
  <c r="B2" i="3" s="1"/>
  <c r="B1" i="2"/>
  <c r="B3" i="2" s="1"/>
  <c r="B5" i="2" l="1"/>
  <c r="B8" i="2" s="1"/>
  <c r="B7" i="4"/>
  <c r="B2" i="4"/>
  <c r="B3" i="4" s="1"/>
  <c r="B5" i="4" s="1"/>
  <c r="B8" i="4" s="1"/>
  <c r="B9" i="4" s="1"/>
  <c r="B11" i="4" s="1"/>
  <c r="B3" i="3"/>
  <c r="B5" i="3" s="1"/>
  <c r="B8" i="3" s="1"/>
  <c r="B9" i="3" s="1"/>
  <c r="B11" i="3" s="1"/>
  <c r="B7" i="2"/>
  <c r="B9" i="2" s="1"/>
  <c r="B11" i="2" s="1"/>
  <c r="B5" i="1" l="1"/>
  <c r="B6" i="1" s="1"/>
</calcChain>
</file>

<file path=xl/sharedStrings.xml><?xml version="1.0" encoding="utf-8"?>
<sst xmlns="http://schemas.openxmlformats.org/spreadsheetml/2006/main" count="49" uniqueCount="28">
  <si>
    <t>Résultat d’exploitation</t>
  </si>
  <si>
    <t xml:space="preserve"> – Frais financiers</t>
  </si>
  <si>
    <t xml:space="preserve"> + Produits financiers</t>
  </si>
  <si>
    <t xml:space="preserve"> = Résultat courant avant impôt</t>
  </si>
  <si>
    <t xml:space="preserve"> = Résultat net</t>
  </si>
  <si>
    <t>Immobilisations</t>
  </si>
  <si>
    <t>BFR</t>
  </si>
  <si>
    <t>Disponibilités</t>
  </si>
  <si>
    <t xml:space="preserve"> = Actif économique</t>
  </si>
  <si>
    <t>Capitaux propres</t>
  </si>
  <si>
    <t>Dettes financières</t>
  </si>
  <si>
    <t xml:space="preserve"> = Passif financier</t>
  </si>
  <si>
    <t xml:space="preserve"> – Impôt (25%)</t>
  </si>
  <si>
    <t>Rentabilité économique</t>
  </si>
  <si>
    <t xml:space="preserve"> - Coût de la dette</t>
  </si>
  <si>
    <t xml:space="preserve"> = différentiel</t>
  </si>
  <si>
    <t xml:space="preserve"> x Levier</t>
  </si>
  <si>
    <t xml:space="preserve"> = Effet de levier avant impôt</t>
  </si>
  <si>
    <t xml:space="preserve"> + effet de levier</t>
  </si>
  <si>
    <t xml:space="preserve"> = Rentabilité financière avant impôt</t>
  </si>
  <si>
    <t xml:space="preserve"> x (1 - 25%)</t>
  </si>
  <si>
    <t xml:space="preserve"> = Rentabilité financière après impôt</t>
  </si>
  <si>
    <t>Rentabilité économique élargie aux actifs financiers</t>
  </si>
  <si>
    <t xml:space="preserve"> = Capitaux engagés</t>
  </si>
  <si>
    <t>Rentabilité des capitaux engagés</t>
  </si>
  <si>
    <t xml:space="preserve"> - Coût net de l'endettement net</t>
  </si>
  <si>
    <t>Endettement net</t>
  </si>
  <si>
    <t xml:space="preserve"> x Levier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</si>
</sst>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ont="1"/>
    <xf numFmtId="10" fontId="0" fillId="0" borderId="0" xfId="1" applyNumberFormat="1" applyFont="1" applyAlignment="1">
      <alignment horizontal="center"/>
    </xf>
    <xf numFmtId="10" fontId="0" fillId="0" borderId="4" xfId="0" applyNumberFormat="1" applyFont="1" applyBorder="1" applyAlignment="1">
      <alignment horizontal="center"/>
    </xf>
    <xf numFmtId="10" fontId="0" fillId="0" borderId="0" xfId="0" applyNumberFormat="1" applyFont="1" applyAlignment="1">
      <alignment horizontal="center"/>
    </xf>
    <xf numFmtId="9" fontId="0" fillId="0" borderId="4" xfId="0" applyNumberFormat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64" fontId="0" fillId="0" borderId="0" xfId="0" applyNumberFormat="1" applyFont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tabSelected="1" workbookViewId="0">
      <selection activeCell="A17" sqref="A17:B17"/>
    </sheetView>
  </sheetViews>
  <sheetFormatPr baseColWidth="10" defaultRowHeight="15" x14ac:dyDescent="0.25"/>
  <cols>
    <col min="1" max="1" width="28.7109375" style="1" bestFit="1" customWidth="1"/>
    <col min="2" max="2" width="5.28515625" style="1" bestFit="1" customWidth="1"/>
    <col min="3" max="3" width="11.42578125" style="1"/>
    <col min="4" max="4" width="24" style="1" bestFit="1" customWidth="1"/>
    <col min="5" max="6" width="11.42578125" style="1"/>
    <col min="7" max="7" width="43" style="1" bestFit="1" customWidth="1"/>
    <col min="8" max="9" width="11.42578125" style="1"/>
    <col min="10" max="10" width="30.28515625" style="1" bestFit="1" customWidth="1"/>
    <col min="11" max="11" width="7" style="1" bestFit="1" customWidth="1"/>
    <col min="12" max="16384" width="11.42578125" style="1"/>
  </cols>
  <sheetData>
    <row r="1" spans="1:2" x14ac:dyDescent="0.25">
      <c r="A1" s="14" t="s">
        <v>0</v>
      </c>
      <c r="B1" s="8">
        <v>80</v>
      </c>
    </row>
    <row r="2" spans="1:2" x14ac:dyDescent="0.25">
      <c r="A2" s="6" t="s">
        <v>1</v>
      </c>
      <c r="B2" s="7">
        <v>-20</v>
      </c>
    </row>
    <row r="3" spans="1:2" ht="15.75" thickBot="1" x14ac:dyDescent="0.3">
      <c r="A3" s="6" t="s">
        <v>2</v>
      </c>
      <c r="B3" s="7">
        <v>2</v>
      </c>
    </row>
    <row r="4" spans="1:2" x14ac:dyDescent="0.25">
      <c r="A4" s="6" t="s">
        <v>3</v>
      </c>
      <c r="B4" s="8">
        <v>62</v>
      </c>
    </row>
    <row r="5" spans="1:2" ht="15.75" thickBot="1" x14ac:dyDescent="0.3">
      <c r="A5" s="6" t="s">
        <v>12</v>
      </c>
      <c r="B5" s="7">
        <f>-25%*B4</f>
        <v>-15.5</v>
      </c>
    </row>
    <row r="6" spans="1:2" x14ac:dyDescent="0.25">
      <c r="A6" s="6" t="s">
        <v>4</v>
      </c>
      <c r="B6" s="8">
        <f>B4+B5</f>
        <v>46.5</v>
      </c>
    </row>
    <row r="7" spans="1:2" x14ac:dyDescent="0.25">
      <c r="A7" s="6"/>
      <c r="B7" s="7"/>
    </row>
    <row r="8" spans="1:2" x14ac:dyDescent="0.25">
      <c r="A8" s="6" t="s">
        <v>5</v>
      </c>
      <c r="B8" s="7">
        <v>600</v>
      </c>
    </row>
    <row r="9" spans="1:2" x14ac:dyDescent="0.25">
      <c r="A9" s="6" t="s">
        <v>6</v>
      </c>
      <c r="B9" s="7">
        <v>300</v>
      </c>
    </row>
    <row r="10" spans="1:2" ht="15.75" thickBot="1" x14ac:dyDescent="0.3">
      <c r="A10" s="6" t="s">
        <v>7</v>
      </c>
      <c r="B10" s="7">
        <v>100</v>
      </c>
    </row>
    <row r="11" spans="1:2" x14ac:dyDescent="0.25">
      <c r="A11" s="6" t="s">
        <v>8</v>
      </c>
      <c r="B11" s="8">
        <v>1000</v>
      </c>
    </row>
    <row r="12" spans="1:2" x14ac:dyDescent="0.25">
      <c r="A12" s="6"/>
      <c r="B12" s="7"/>
    </row>
    <row r="13" spans="1:2" x14ac:dyDescent="0.25">
      <c r="A13" s="6" t="s">
        <v>9</v>
      </c>
      <c r="B13" s="7">
        <v>600</v>
      </c>
    </row>
    <row r="14" spans="1:2" ht="15.75" thickBot="1" x14ac:dyDescent="0.3">
      <c r="A14" s="6" t="s">
        <v>10</v>
      </c>
      <c r="B14" s="7">
        <v>400</v>
      </c>
    </row>
    <row r="15" spans="1:2" ht="15.75" thickBot="1" x14ac:dyDescent="0.3">
      <c r="A15" s="15" t="s">
        <v>11</v>
      </c>
      <c r="B15" s="16">
        <v>1000</v>
      </c>
    </row>
    <row r="16" spans="1:2" ht="12" customHeight="1" x14ac:dyDescent="0.25">
      <c r="A16" s="17"/>
      <c r="B16" s="17"/>
    </row>
    <row r="17" spans="1:2" ht="12" customHeight="1" x14ac:dyDescent="0.25">
      <c r="A17" s="18"/>
      <c r="B17" s="18"/>
    </row>
    <row r="18" spans="1:2" ht="12" customHeight="1" x14ac:dyDescent="0.25"/>
    <row r="19" spans="1:2" ht="12.95" customHeight="1" x14ac:dyDescent="0.25"/>
    <row r="20" spans="1:2" ht="12.95" customHeight="1" x14ac:dyDescent="0.25"/>
    <row r="21" spans="1:2" ht="12.95" customHeight="1" x14ac:dyDescent="0.25"/>
    <row r="22" spans="1:2" ht="12.95" customHeight="1" x14ac:dyDescent="0.25"/>
    <row r="23" spans="1:2" ht="12.95" customHeight="1" x14ac:dyDescent="0.25"/>
    <row r="24" spans="1:2" ht="12.95" customHeight="1" x14ac:dyDescent="0.25"/>
  </sheetData>
  <mergeCells count="2">
    <mergeCell ref="A16:B16"/>
    <mergeCell ref="A17:B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2CF9-B63E-453B-A6E9-02115A803843}">
  <dimension ref="A1:B11"/>
  <sheetViews>
    <sheetView workbookViewId="0">
      <selection activeCell="A17" sqref="A17"/>
    </sheetView>
  </sheetViews>
  <sheetFormatPr baseColWidth="10" defaultRowHeight="15" x14ac:dyDescent="0.25"/>
  <cols>
    <col min="1" max="1" width="33.7109375" style="1" bestFit="1" customWidth="1"/>
    <col min="2" max="2" width="6.140625" style="1" bestFit="1" customWidth="1"/>
    <col min="3" max="16384" width="11.42578125" style="1"/>
  </cols>
  <sheetData>
    <row r="1" spans="1:2" x14ac:dyDescent="0.25">
      <c r="A1" s="1" t="s">
        <v>13</v>
      </c>
      <c r="B1" s="9">
        <f>'Taxis d''Ernie'!B1/'Taxis d''Ernie'!B11</f>
        <v>0.08</v>
      </c>
    </row>
    <row r="2" spans="1:2" x14ac:dyDescent="0.25">
      <c r="A2" s="1" t="s">
        <v>14</v>
      </c>
      <c r="B2" s="10">
        <f>-'Taxis d''Ernie'!B2/'Taxis d''Ernie'!B14</f>
        <v>0.05</v>
      </c>
    </row>
    <row r="3" spans="1:2" x14ac:dyDescent="0.25">
      <c r="A3" s="1" t="s">
        <v>15</v>
      </c>
      <c r="B3" s="9">
        <f>B1-B2</f>
        <v>0.03</v>
      </c>
    </row>
    <row r="4" spans="1:2" x14ac:dyDescent="0.25">
      <c r="A4" s="1" t="s">
        <v>16</v>
      </c>
      <c r="B4" s="11">
        <f>'Taxis d''Ernie'!B14/'Taxis d''Ernie'!B13</f>
        <v>0.66666666666666663</v>
      </c>
    </row>
    <row r="5" spans="1:2" x14ac:dyDescent="0.25">
      <c r="A5" s="1" t="s">
        <v>17</v>
      </c>
      <c r="B5" s="12">
        <f>B3*B4</f>
        <v>1.9999999999999997E-2</v>
      </c>
    </row>
    <row r="6" spans="1:2" x14ac:dyDescent="0.25">
      <c r="B6" s="13"/>
    </row>
    <row r="7" spans="1:2" x14ac:dyDescent="0.25">
      <c r="A7" s="1" t="s">
        <v>13</v>
      </c>
      <c r="B7" s="9">
        <f>B1</f>
        <v>0.08</v>
      </c>
    </row>
    <row r="8" spans="1:2" x14ac:dyDescent="0.25">
      <c r="A8" s="1" t="s">
        <v>18</v>
      </c>
      <c r="B8" s="10">
        <f>B5</f>
        <v>1.9999999999999997E-2</v>
      </c>
    </row>
    <row r="9" spans="1:2" x14ac:dyDescent="0.25">
      <c r="A9" s="1" t="s">
        <v>19</v>
      </c>
      <c r="B9" s="9">
        <f>B7+B8</f>
        <v>0.1</v>
      </c>
    </row>
    <row r="10" spans="1:2" x14ac:dyDescent="0.25">
      <c r="A10" s="1" t="s">
        <v>20</v>
      </c>
      <c r="B10" s="10">
        <f>0.75</f>
        <v>0.75</v>
      </c>
    </row>
    <row r="11" spans="1:2" x14ac:dyDescent="0.25">
      <c r="A11" s="1" t="s">
        <v>21</v>
      </c>
      <c r="B11" s="12">
        <f>B9*B10</f>
        <v>7.5000000000000011E-2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E8CD-0681-4CB8-8AF5-124D67799908}">
  <dimension ref="A1:B11"/>
  <sheetViews>
    <sheetView workbookViewId="0">
      <selection activeCell="A5" sqref="A5"/>
    </sheetView>
  </sheetViews>
  <sheetFormatPr baseColWidth="10" defaultRowHeight="15" x14ac:dyDescent="0.25"/>
  <cols>
    <col min="1" max="1" width="47.85546875" style="1" bestFit="1" customWidth="1"/>
    <col min="2" max="16384" width="11.42578125" style="1"/>
  </cols>
  <sheetData>
    <row r="1" spans="1:2" x14ac:dyDescent="0.25">
      <c r="A1" s="1" t="s">
        <v>22</v>
      </c>
      <c r="B1" s="2">
        <f>('Taxis d''Ernie'!B1+'Taxis d''Ernie'!B3)/'Taxis d''Ernie'!B11</f>
        <v>8.2000000000000003E-2</v>
      </c>
    </row>
    <row r="2" spans="1:2" x14ac:dyDescent="0.25">
      <c r="A2" s="1" t="s">
        <v>14</v>
      </c>
      <c r="B2" s="3">
        <f>'Renta Eco'!B2</f>
        <v>0.05</v>
      </c>
    </row>
    <row r="3" spans="1:2" x14ac:dyDescent="0.25">
      <c r="A3" s="1" t="s">
        <v>15</v>
      </c>
      <c r="B3" s="4">
        <f>B1-B2</f>
        <v>3.2000000000000001E-2</v>
      </c>
    </row>
    <row r="4" spans="1:2" x14ac:dyDescent="0.25">
      <c r="A4" s="1" t="s">
        <v>16</v>
      </c>
      <c r="B4" s="3">
        <f>'Renta Eco'!B4</f>
        <v>0.66666666666666663</v>
      </c>
    </row>
    <row r="5" spans="1:2" x14ac:dyDescent="0.25">
      <c r="A5" s="1" t="s">
        <v>17</v>
      </c>
      <c r="B5" s="2">
        <f>B3*B4</f>
        <v>2.1333333333333333E-2</v>
      </c>
    </row>
    <row r="6" spans="1:2" x14ac:dyDescent="0.25">
      <c r="B6" s="4"/>
    </row>
    <row r="7" spans="1:2" x14ac:dyDescent="0.25">
      <c r="A7" s="1" t="s">
        <v>13</v>
      </c>
      <c r="B7" s="4">
        <f>B1</f>
        <v>8.2000000000000003E-2</v>
      </c>
    </row>
    <row r="8" spans="1:2" x14ac:dyDescent="0.25">
      <c r="A8" s="1" t="s">
        <v>18</v>
      </c>
      <c r="B8" s="3">
        <f>B5</f>
        <v>2.1333333333333333E-2</v>
      </c>
    </row>
    <row r="9" spans="1:2" x14ac:dyDescent="0.25">
      <c r="A9" s="1" t="s">
        <v>19</v>
      </c>
      <c r="B9" s="4">
        <f>B7+B8</f>
        <v>0.10333333333333333</v>
      </c>
    </row>
    <row r="10" spans="1:2" x14ac:dyDescent="0.25">
      <c r="A10" s="1" t="s">
        <v>20</v>
      </c>
      <c r="B10" s="5">
        <f>0.75</f>
        <v>0.75</v>
      </c>
    </row>
    <row r="11" spans="1:2" x14ac:dyDescent="0.25">
      <c r="A11" s="1" t="s">
        <v>21</v>
      </c>
      <c r="B11" s="2">
        <f>B9*B10</f>
        <v>7.7499999999999999E-2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E18E5-AB4A-48D9-8AD9-552B0C33E6B6}">
  <dimension ref="A1:B20"/>
  <sheetViews>
    <sheetView workbookViewId="0">
      <selection activeCell="A15" sqref="A15"/>
    </sheetView>
  </sheetViews>
  <sheetFormatPr baseColWidth="10" defaultRowHeight="15" x14ac:dyDescent="0.25"/>
  <cols>
    <col min="1" max="1" width="33.7109375" style="1" bestFit="1" customWidth="1"/>
    <col min="2" max="2" width="7.140625" style="1" bestFit="1" customWidth="1"/>
    <col min="3" max="16384" width="11.42578125" style="1"/>
  </cols>
  <sheetData>
    <row r="1" spans="1:2" x14ac:dyDescent="0.25">
      <c r="A1" s="1" t="s">
        <v>24</v>
      </c>
      <c r="B1" s="2">
        <f>('Taxis d''Ernie'!B1)/ROCE!B16</f>
        <v>8.8888888888888892E-2</v>
      </c>
    </row>
    <row r="2" spans="1:2" x14ac:dyDescent="0.25">
      <c r="A2" s="1" t="s">
        <v>25</v>
      </c>
      <c r="B2" s="3">
        <f>-('Taxis d''Ernie'!B2+'Taxis d''Ernie'!B3)/ROCE!B19</f>
        <v>0.06</v>
      </c>
    </row>
    <row r="3" spans="1:2" x14ac:dyDescent="0.25">
      <c r="A3" s="1" t="s">
        <v>15</v>
      </c>
      <c r="B3" s="4">
        <f>B1-B2</f>
        <v>2.8888888888888895E-2</v>
      </c>
    </row>
    <row r="4" spans="1:2" x14ac:dyDescent="0.25">
      <c r="A4" s="1" t="s">
        <v>27</v>
      </c>
      <c r="B4" s="3">
        <f>ROCE!B19/ROCE!B18</f>
        <v>0.5</v>
      </c>
    </row>
    <row r="5" spans="1:2" x14ac:dyDescent="0.25">
      <c r="A5" s="1" t="s">
        <v>17</v>
      </c>
      <c r="B5" s="2">
        <f>B3*B4</f>
        <v>1.4444444444444447E-2</v>
      </c>
    </row>
    <row r="6" spans="1:2" x14ac:dyDescent="0.25">
      <c r="B6" s="4"/>
    </row>
    <row r="7" spans="1:2" x14ac:dyDescent="0.25">
      <c r="A7" s="1" t="s">
        <v>13</v>
      </c>
      <c r="B7" s="4">
        <f>B1</f>
        <v>8.8888888888888892E-2</v>
      </c>
    </row>
    <row r="8" spans="1:2" x14ac:dyDescent="0.25">
      <c r="A8" s="1" t="s">
        <v>18</v>
      </c>
      <c r="B8" s="3">
        <f>B5</f>
        <v>1.4444444444444447E-2</v>
      </c>
    </row>
    <row r="9" spans="1:2" x14ac:dyDescent="0.25">
      <c r="A9" s="1" t="s">
        <v>19</v>
      </c>
      <c r="B9" s="4">
        <f>B7+B8</f>
        <v>0.10333333333333333</v>
      </c>
    </row>
    <row r="10" spans="1:2" x14ac:dyDescent="0.25">
      <c r="A10" s="1" t="s">
        <v>20</v>
      </c>
      <c r="B10" s="5">
        <f>0.75</f>
        <v>0.75</v>
      </c>
    </row>
    <row r="11" spans="1:2" x14ac:dyDescent="0.25">
      <c r="A11" s="1" t="s">
        <v>21</v>
      </c>
      <c r="B11" s="2">
        <f>B9*B10</f>
        <v>7.7499999999999999E-2</v>
      </c>
    </row>
    <row r="14" spans="1:2" x14ac:dyDescent="0.25">
      <c r="A14" s="6" t="s">
        <v>5</v>
      </c>
      <c r="B14" s="7">
        <f>'Taxis d''Ernie'!B8</f>
        <v>600</v>
      </c>
    </row>
    <row r="15" spans="1:2" ht="15.75" thickBot="1" x14ac:dyDescent="0.3">
      <c r="A15" s="6" t="s">
        <v>6</v>
      </c>
      <c r="B15" s="7">
        <f>'Taxis d''Ernie'!B9</f>
        <v>300</v>
      </c>
    </row>
    <row r="16" spans="1:2" x14ac:dyDescent="0.25">
      <c r="A16" s="6" t="s">
        <v>23</v>
      </c>
      <c r="B16" s="8">
        <f>SUM(B14:B15)</f>
        <v>900</v>
      </c>
    </row>
    <row r="17" spans="1:2" x14ac:dyDescent="0.25">
      <c r="A17" s="6"/>
      <c r="B17" s="7"/>
    </row>
    <row r="18" spans="1:2" x14ac:dyDescent="0.25">
      <c r="A18" s="6" t="s">
        <v>9</v>
      </c>
      <c r="B18" s="7">
        <v>600</v>
      </c>
    </row>
    <row r="19" spans="1:2" ht="15.75" thickBot="1" x14ac:dyDescent="0.3">
      <c r="A19" s="6" t="s">
        <v>26</v>
      </c>
      <c r="B19" s="7">
        <f>'Taxis d''Ernie'!B14-'Taxis d''Ernie'!B10</f>
        <v>300</v>
      </c>
    </row>
    <row r="20" spans="1:2" x14ac:dyDescent="0.25">
      <c r="A20" s="6" t="s">
        <v>23</v>
      </c>
      <c r="B20" s="8">
        <f>SUM(B18:B19)</f>
        <v>900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Taxis d'Ernie</vt:lpstr>
      <vt:lpstr>Renta Eco</vt:lpstr>
      <vt:lpstr>Renta Eco Elargie</vt:lpstr>
      <vt:lpstr>ROCE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</dc:creator>
  <cp:lastModifiedBy>perso</cp:lastModifiedBy>
  <dcterms:created xsi:type="dcterms:W3CDTF">2020-09-22T19:19:14Z</dcterms:created>
  <dcterms:modified xsi:type="dcterms:W3CDTF">2021-04-26T16:20:07Z</dcterms:modified>
</cp:coreProperties>
</file>